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<sst xmlns="http://schemas.openxmlformats.org/spreadsheetml/2006/main" count="331" uniqueCount="95">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</sst>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SheetLayoutView="90" workbookViewId="0" topLeftCell="A127">
      <selection activeCell="I137" sqref="I137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11" width="19.28125" style="3" customWidth="1"/>
    <col min="12" max="16384" width="9.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22116.50059</v>
      </c>
      <c r="G14" s="23">
        <f>G17</f>
        <v>4246.25714</v>
      </c>
      <c r="H14" s="23">
        <f>H17</f>
        <v>3774.5871800000004</v>
      </c>
      <c r="I14" s="23">
        <f>I17</f>
        <v>4710.81027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22116.50059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4710.81027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9821.56</v>
      </c>
      <c r="G19" s="30">
        <f>SUM(G20:G23)</f>
        <v>1264.8388</v>
      </c>
      <c r="H19" s="30">
        <f>SUM(H20:H23)</f>
        <v>1383.1288</v>
      </c>
      <c r="I19" s="30">
        <f>SUM(I20:I23)</f>
        <v>1833.9934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9821.56</v>
      </c>
      <c r="G22" s="31">
        <v>1264.8388</v>
      </c>
      <c r="H22" s="31">
        <f>1629.409-14.0032-232.277</f>
        <v>1383.1288</v>
      </c>
      <c r="I22" s="31">
        <f>1848.923-14.9296</f>
        <v>1833.9934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191.36872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191.36872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573.54844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573.54844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1065.6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1065.6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976.5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976.5</v>
      </c>
      <c r="G57" s="34">
        <v>0</v>
      </c>
      <c r="H57" s="31">
        <f>216+15</f>
        <v>231</v>
      </c>
      <c r="I57" s="31">
        <f>252-10.5</f>
        <v>241.5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342.22478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342.22478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757.04564</v>
      </c>
      <c r="G64" s="30">
        <f>SUM(G65:G68)</f>
        <v>154.373</v>
      </c>
      <c r="H64" s="30">
        <f>SUM(H65:H68)</f>
        <v>151.63448000000002</v>
      </c>
      <c r="I64" s="30">
        <f>SUM(I65:I68)</f>
        <v>145.59216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757.04564</v>
      </c>
      <c r="G67" s="31">
        <v>154.373</v>
      </c>
      <c r="H67" s="31">
        <f>153.323-0.08852-1.6</f>
        <v>151.63448000000002</v>
      </c>
      <c r="I67" s="31">
        <f>0.173+152.55-7.05-0.08084</f>
        <v>145.59216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153.04804000000001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153.04804000000001</v>
      </c>
      <c r="G72" s="31">
        <v>21.86404</v>
      </c>
      <c r="H72" s="31">
        <f>185.844-15-170.844</f>
        <v>0</v>
      </c>
      <c r="I72" s="31">
        <f>65.592-65.592</f>
        <v>0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1028.4929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1028.4929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1393.53034</v>
      </c>
      <c r="G79" s="38">
        <f>G80+G81+G82+G83</f>
        <v>0</v>
      </c>
      <c r="H79" s="38">
        <f>H80+H81+H82+H83</f>
        <v>461.14133999999996</v>
      </c>
      <c r="I79" s="38">
        <f>I80+I81+I82+I83</f>
        <v>932.389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1393.53034</v>
      </c>
      <c r="G82" s="37">
        <v>0</v>
      </c>
      <c r="H82" s="37">
        <f>180+360.4-53.53879-25.71987</f>
        <v>461.14133999999996</v>
      </c>
      <c r="I82" s="34">
        <f>826.499+146.27-8.26-32.12</f>
        <v>932.389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4603.50606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4603.50606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7668.875600000001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7668.875600000001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7668.875600000001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7668.875600000001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2049040.2165699997</v>
      </c>
      <c r="G119" s="30">
        <f>SUM(G120:G123)</f>
        <v>420828.63894</v>
      </c>
      <c r="H119" s="30">
        <f>SUM(H120:H123)</f>
        <v>456639.85046</v>
      </c>
      <c r="I119" s="30">
        <f>SUM(I120:I123)</f>
        <v>508156.2087899999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172284.16198</v>
      </c>
      <c r="G120" s="48">
        <v>51392.92243</v>
      </c>
      <c r="H120" s="48">
        <f>H160+H170+H175+H185</f>
        <v>48796.01915</v>
      </c>
      <c r="I120" s="48">
        <f>I160+I170+I175+I185</f>
        <v>52320.373719999996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1876442.3235899997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455795.4550699999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313.731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40.379999999999995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133226.40899999999</v>
      </c>
      <c r="G124" s="30">
        <f>SUM(G125:G128)</f>
        <v>26226.994</v>
      </c>
      <c r="H124" s="30">
        <f>SUM(H125:H128)</f>
        <v>26144.923000000003</v>
      </c>
      <c r="I124" s="30">
        <f>SUM(I125:I128)</f>
        <v>26671.828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132912.678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313.731</v>
      </c>
      <c r="G127" s="39">
        <f>G137</f>
        <v>177.711</v>
      </c>
      <c r="H127" s="39">
        <f>H137</f>
        <v>95.64000000000001</v>
      </c>
      <c r="I127" s="39">
        <f>I137</f>
        <v>40.379999999999995</v>
      </c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116597.70129999999</v>
      </c>
      <c r="G129" s="30">
        <f>SUM(G130:G133)</f>
        <v>22651.55</v>
      </c>
      <c r="H129" s="30">
        <f>SUM(H130:H133)</f>
        <v>22927.414090000002</v>
      </c>
      <c r="I129" s="30">
        <f>SUM(I130:I133)</f>
        <v>23903.37721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116597.70129999999</v>
      </c>
      <c r="G131" s="31">
        <v>22651.55</v>
      </c>
      <c r="H131" s="31">
        <f>22841.51409+85.9</f>
        <v>22927.414090000002</v>
      </c>
      <c r="I131" s="31">
        <f>18041.956+51.5+5464.224+144+165.97323-399.89888-65.99578+501.61864</f>
        <v>23903.37721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16628.7077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2768.4507900000003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16314.9767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3+97+175+845+410+93+52+204.152+59+134+13+60+19+2.5+30+167+335+316+68+260+191-144-165.97323-59.98512+65.99578-501.61864</f>
        <v>2728.07079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313.731</v>
      </c>
      <c r="G137" s="39">
        <v>177.711</v>
      </c>
      <c r="H137" s="39">
        <f>26.38+11.71+10.6+46.95</f>
        <v>95.64000000000001</v>
      </c>
      <c r="I137" s="39">
        <f>8.26+32.12</f>
        <v>40.379999999999995</v>
      </c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49690.78772</v>
      </c>
      <c r="G139" s="30">
        <f>SUM(G140:G143)</f>
        <v>9650.344</v>
      </c>
      <c r="H139" s="30">
        <f>SUM(H140:H143)</f>
        <v>9583.451</v>
      </c>
      <c r="I139" s="30">
        <f>SUM(I140:I143)</f>
        <v>7801.560720000001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49690.78772</v>
      </c>
      <c r="G141" s="31">
        <v>9650.344</v>
      </c>
      <c r="H141" s="31">
        <f>9843.451-267.18492+7.18492</f>
        <v>9583.451</v>
      </c>
      <c r="I141" s="31">
        <f>272.147+10330-2800.58628</f>
        <v>7801.560720000001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821024.7608700001</v>
      </c>
      <c r="G144" s="30">
        <f>SUM(G145:G148)</f>
        <v>156947.77687</v>
      </c>
      <c r="H144" s="30">
        <f>SUM(H145:H148)</f>
        <v>173533.683</v>
      </c>
      <c r="I144" s="30">
        <f>SUM(I145:I148)</f>
        <v>201805.93099999998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821024.7608700001</v>
      </c>
      <c r="G146" s="31">
        <v>156947.77687</v>
      </c>
      <c r="H146" s="31">
        <f>139842.068+34496.83-805.215</f>
        <v>173533.683</v>
      </c>
      <c r="I146" s="31">
        <f>144368.685-3330.51+22785.525+16827.546+21154.685</f>
        <v>201805.93099999998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2955.8153300000004</v>
      </c>
      <c r="G149" s="30">
        <f>SUM(G150:G153)</f>
        <v>453.91715</v>
      </c>
      <c r="H149" s="30">
        <f>SUM(H150:H153)</f>
        <v>640.6270000000001</v>
      </c>
      <c r="I149" s="30">
        <f>SUM(I150:I153)</f>
        <v>515.45518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2955.8153300000004</v>
      </c>
      <c r="G151" s="31">
        <v>453.91715</v>
      </c>
      <c r="H151" s="31">
        <f>670.267-29.64</f>
        <v>640.6270000000001</v>
      </c>
      <c r="I151" s="31">
        <f>798.676-277.54082-5.68</f>
        <v>515.45518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5721.261020000001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5721.261020000001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123789.12</v>
      </c>
      <c r="G159" s="50">
        <f>SUM(G160:G163)</f>
        <v>41020.323</v>
      </c>
      <c r="H159" s="50">
        <f>SUM(H160:H163)</f>
        <v>39851.398</v>
      </c>
      <c r="I159" s="50">
        <f>SUM(I160:I163)</f>
        <v>42917.399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123789.12</v>
      </c>
      <c r="G160" s="31">
        <v>41020.323</v>
      </c>
      <c r="H160" s="31">
        <f>36206.313+3645.085</f>
        <v>39851.398</v>
      </c>
      <c r="I160" s="31">
        <f>4492.737+47808.293-6310.369-3073.262</f>
        <v>42917.399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649008.34352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649008.34352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2081325.3797600002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515292.58565999987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172284.16198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52320.373719999996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1876442.3235900002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455795.4550699999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32598.89419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7176.75687</v>
      </c>
      <c r="J192" s="38">
        <f>J14+J104+J109+J122</f>
        <v>6003.378000000001</v>
      </c>
      <c r="K192" s="38">
        <f>K14+K104+K109+K122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2023-11-03T07:32:08Z</cp:lastPrinted>
  <dcterms:created xsi:type="dcterms:W3CDTF">2017-08-22T08:53:23Z</dcterms:created>
  <dcterms:modified xsi:type="dcterms:W3CDTF">2023-12-14T12:34:35Z</dcterms:modified>
  <cp:category/>
  <cp:version/>
  <cp:contentType/>
  <cp:contentStatus/>
  <cp:revision>523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